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L:\GB3\GZ\01 - Existenzgründung\E - Infoblätter Existenzgründung\"/>
    </mc:Choice>
  </mc:AlternateContent>
  <xr:revisionPtr revIDLastSave="0" documentId="13_ncr:1_{914D6132-4595-433B-BD56-39A69ACF5369}" xr6:coauthVersionLast="36" xr6:coauthVersionMax="36" xr10:uidLastSave="{00000000-0000-0000-0000-000000000000}"/>
  <bookViews>
    <workbookView xWindow="0" yWindow="0" windowWidth="28800" windowHeight="14505" tabRatio="595" activeTab="1" xr2:uid="{00000000-000D-0000-FFFF-FFFF00000000}"/>
  </bookViews>
  <sheets>
    <sheet name="Substanzwertmethode" sheetId="11" r:id="rId1"/>
    <sheet name="überschläg. Ertragswertberech." sheetId="15" r:id="rId2"/>
    <sheet name="Multiplikatorenmethode" sheetId="16" r:id="rId3"/>
  </sheets>
  <definedNames>
    <definedName name="_ftn1" localSheetId="2">Multiplikatorenmethode!#REF!</definedName>
    <definedName name="_ftnref1" localSheetId="2">Multiplikatorenmethode!#REF!</definedName>
  </definedNames>
  <calcPr calcId="191029"/>
</workbook>
</file>

<file path=xl/calcChain.xml><?xml version="1.0" encoding="utf-8"?>
<calcChain xmlns="http://schemas.openxmlformats.org/spreadsheetml/2006/main">
  <c r="D33" i="15" l="1"/>
  <c r="B39" i="15"/>
  <c r="C35" i="15"/>
  <c r="C21" i="15" l="1"/>
  <c r="D5" i="15"/>
  <c r="D7" i="16" l="1"/>
  <c r="D3" i="15"/>
  <c r="E3" i="15" s="1"/>
  <c r="F3" i="15" s="1"/>
  <c r="G3" i="15" s="1"/>
  <c r="H3" i="15" s="1"/>
  <c r="H8" i="15"/>
  <c r="H12" i="15" s="1"/>
  <c r="G8" i="15"/>
  <c r="G12" i="15" s="1"/>
  <c r="F8" i="15"/>
  <c r="F12" i="15" s="1"/>
  <c r="D13" i="16" l="1"/>
  <c r="B19" i="16"/>
  <c r="C9" i="11"/>
  <c r="C11" i="11" s="1"/>
  <c r="D9" i="11"/>
  <c r="D12" i="11" s="1"/>
  <c r="B10" i="11"/>
  <c r="B14" i="11"/>
  <c r="A6" i="15"/>
  <c r="C8" i="15"/>
  <c r="C12" i="15" s="1"/>
  <c r="D8" i="15"/>
  <c r="D12" i="15" s="1"/>
  <c r="E8" i="15"/>
  <c r="E12" i="15" s="1"/>
  <c r="A11" i="15"/>
  <c r="C24" i="15"/>
  <c r="D14" i="16" l="1"/>
  <c r="D15" i="16" s="1"/>
  <c r="E14" i="15"/>
  <c r="C23" i="15" s="1"/>
  <c r="E23" i="15" s="1"/>
</calcChain>
</file>

<file path=xl/sharedStrings.xml><?xml version="1.0" encoding="utf-8"?>
<sst xmlns="http://schemas.openxmlformats.org/spreadsheetml/2006/main" count="80" uniqueCount="60">
  <si>
    <t>Jahresüberschuss</t>
  </si>
  <si>
    <t>aktueller Buchwert</t>
  </si>
  <si>
    <t xml:space="preserve">erzielbare Einzelver-äußerungspreise </t>
  </si>
  <si>
    <t>in €</t>
  </si>
  <si>
    <t>Ladeneinrichtung</t>
  </si>
  <si>
    <t>Kleintransporter</t>
  </si>
  <si>
    <t>Waren</t>
  </si>
  <si>
    <t>Forderungen</t>
  </si>
  <si>
    <t>Buchvermögen</t>
  </si>
  <si>
    <t>Teilreproduktionswert</t>
  </si>
  <si>
    <t>Zerschlagungswert</t>
  </si>
  <si>
    <t xml:space="preserve">Bankschulden </t>
  </si>
  <si>
    <t>Jahr</t>
  </si>
  <si>
    <t>€</t>
  </si>
  <si>
    <t>./.</t>
  </si>
  <si>
    <t>+</t>
  </si>
  <si>
    <t>=</t>
  </si>
  <si>
    <t>Kalkulatorischer Unternehmerlohn</t>
  </si>
  <si>
    <t>Summe</t>
  </si>
  <si>
    <t>Steueraufwand</t>
  </si>
  <si>
    <t>Wirtschaftsgüter und Schulden, die übernommen werden</t>
  </si>
  <si>
    <t>Wiederbeschaf-fungskosten</t>
  </si>
  <si>
    <t>übernommene Schulden</t>
  </si>
  <si>
    <t>Gewinne vor Steuern und Zinsen (EBIT)</t>
  </si>
  <si>
    <t>Zinsaufwand (+), Zinserträge (-)</t>
  </si>
  <si>
    <t>außerordentliche Aufwendungen           (z.B. Reparaturen aufgrund eines Wasserschadens, Sonderabschreibungen)</t>
  </si>
  <si>
    <t xml:space="preserve">1. Bereinigung der Gewinne: </t>
  </si>
  <si>
    <t>3. Ermittlung des Kapitalisierungszinses:</t>
  </si>
  <si>
    <t>Zinssatz langfristiger Bundesanleihen</t>
  </si>
  <si>
    <t xml:space="preserve">Zuschlag für allgemeines Marktrisiko (beinhaltet die Risiken, von denen alle Unternehmen betroffen sind) </t>
  </si>
  <si>
    <t>Korrigierte Gewinne</t>
  </si>
  <si>
    <t>Zuschlag für unternehmensspezifische Risiken (z.B. hinsichtlich Branche, Standort, Insolvenz)</t>
  </si>
  <si>
    <t>4. Ermittlung des Ertragswertes</t>
  </si>
  <si>
    <t>Gesellschafterdarlehen</t>
  </si>
  <si>
    <t>Guthaben auf Festgeldkonto</t>
  </si>
  <si>
    <t>Nettofinanzverschuldung</t>
  </si>
  <si>
    <t>Ermittlung des Unternehmenswertes anhand Gewinnmultiplikator:</t>
  </si>
  <si>
    <t>Ergebnis vor Zinsen und Steuern (EBIT)</t>
  </si>
  <si>
    <t>x</t>
  </si>
  <si>
    <t>Unternehmenswert mit Übernahme der Nettofinanzverschuldung</t>
  </si>
  <si>
    <t>Unternehmenswert ohne Übernahme der Nettofinanzverschuldung</t>
  </si>
  <si>
    <t>Ermittlung der Nettofinanzverschuldung*</t>
  </si>
  <si>
    <t>*Die Nettofinanzverschuldung errechnet sich aus der Summe der zinstragenden Verbindlichkeiten abzüglich der überschüssigen Barreserven. Verbindlichkeiten aus Lieferungen und Leistungen werden nicht eingerechnet, da sie zum laufenden Geschäftsbetrieb gehören und in der Regel nicht zinstragend sind. Die überschüssigen Barreserven bestehen aus Bargeld, Sichteinlagen und kurzfristigen Geldanlagen, die nicht aus reinen Liquiditätsgesichtspunkten zur Aufrechterhaltung der Geschäftstätigkeit erforderlich sind. Stichtag ist immer der Tag der Unternehmensbewertung (Quelle: www.finance-magazin.de).</t>
  </si>
  <si>
    <t>+/ -</t>
  </si>
  <si>
    <t>außerordentliche Erträge (z.B. Verkauf eines Firmenwagens und anderer Wirtschaftsgüter)</t>
  </si>
  <si>
    <t>2. Ermittlung des durchschnittlichen Gewinns:</t>
  </si>
  <si>
    <t>EUR</t>
  </si>
  <si>
    <t>Gewinnmultiplikator (Elektrotechnik, Quelle: DUB Stand 10/2018)</t>
  </si>
  <si>
    <t>Die zeitliche Befristung beträgt insgesamt T Jahre.</t>
  </si>
  <si>
    <t xml:space="preserve">T = </t>
  </si>
  <si>
    <t>Die erste Phase geht von 1 bis t Jahre,</t>
  </si>
  <si>
    <t xml:space="preserve">t = </t>
  </si>
  <si>
    <t>die zweite Phase von t+1 bis T Jahre.</t>
  </si>
  <si>
    <t>Kapitalisierungszinssatz für Jahr 1 bis Jahr t:</t>
  </si>
  <si>
    <t>i1 =</t>
  </si>
  <si>
    <t>Kapitalisierungszinssatz für Jahr t+1 bis Jahr T:</t>
  </si>
  <si>
    <t>i2 =</t>
  </si>
  <si>
    <t>nachhaltiger betriebswirtschaftlicher Gewinn:</t>
  </si>
  <si>
    <t>Überschlägige Ertragswertberechnung nach dem Staffelverfahren</t>
  </si>
  <si>
    <t>Ertragswert: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</si>
</sst>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 _€_-;\-* #,##0.00\ _€_-;_-* &quot;-&quot;??\ _€_-;_-@_-"/>
    <numFmt numFmtId="164" formatCode="#,##0.0"/>
    <numFmt numFmtId="165" formatCode="0.0%"/>
    <numFmt numFmtId="166" formatCode="_-* #,##0\ &quot;€&quot;_-;\-* #,##0\ &quot;€&quot;_-;_-* &quot;-&quot;??\ &quot;€&quot;_-;_-@_-"/>
    <numFmt numFmtId="167" formatCode="_-* #,##0\ [$€-407]_-;\-* #,##0\ [$€-407]_-;_-* &quot;-&quot;\ [$€-407]_-;_-@_-"/>
  </numFmts>
  <fonts count="12">
    <font>
      <sz val="10"/>
      <name val="Times New Roman"/>
    </font>
    <font>
      <sz val="10"/>
      <name val="Times New Roman"/>
      <family val="1"/>
    </font>
    <font>
      <sz val="10"/>
      <name val="Arial"/>
      <family val="2"/>
    </font>
    <font>
      <sz val="9"/>
      <name val="Univers"/>
      <family val="2"/>
    </font>
    <font>
      <b/>
      <sz val="11"/>
      <name val="Univers"/>
      <family val="2"/>
    </font>
    <font>
      <sz val="11"/>
      <name val="Univers"/>
      <family val="2"/>
    </font>
    <font>
      <sz val="10"/>
      <name val="Times New Roman"/>
      <family val="1"/>
    </font>
    <font>
      <b/>
      <u/>
      <sz val="11"/>
      <name val="Univers"/>
      <family val="2"/>
    </font>
    <font>
      <u/>
      <sz val="11"/>
      <name val="Univers"/>
      <family val="2"/>
    </font>
    <font>
      <sz val="11"/>
      <color theme="1"/>
      <name val="Arial"/>
      <family val="2"/>
    </font>
    <font>
      <b/>
      <sz val="11"/>
      <name val="univers"/>
    </font>
    <font>
      <sz val="11"/>
      <name val="univers"/>
    </font>
  </fonts>
  <fills count="3">
    <fill>
      <patternFill patternType="none"/>
    </fill>
    <fill>
      <patternFill patternType="gray125"/>
    </fill>
    <fill>
      <patternFill patternType="solid">
        <fgColor indexed="42"/>
        <bgColor indexed="64"/>
      </patternFill>
    </fill>
  </fills>
  <borders count="46">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medium">
        <color indexed="64"/>
      </top>
      <bottom/>
      <diagonal/>
    </border>
    <border>
      <left/>
      <right/>
      <top/>
      <bottom style="medium">
        <color indexed="64"/>
      </bottom>
      <diagonal/>
    </border>
  </borders>
  <cellStyleXfs count="6">
    <xf numFmtId="0" fontId="0" fillId="0" borderId="0"/>
    <xf numFmtId="0" fontId="1" fillId="0" borderId="0"/>
    <xf numFmtId="0" fontId="2" fillId="0" borderId="0"/>
    <xf numFmtId="44" fontId="6" fillId="0" borderId="0" applyFont="0" applyFill="0" applyBorder="0" applyAlignment="0" applyProtection="0"/>
    <xf numFmtId="43" fontId="6" fillId="0" borderId="0" applyFont="0" applyFill="0" applyBorder="0" applyAlignment="0" applyProtection="0"/>
    <xf numFmtId="0" fontId="9" fillId="0" borderId="0"/>
  </cellStyleXfs>
  <cellXfs count="122">
    <xf numFmtId="0" fontId="0" fillId="0" borderId="0" xfId="0"/>
    <xf numFmtId="0" fontId="4" fillId="0" borderId="2" xfId="2" applyFont="1" applyBorder="1" applyAlignment="1">
      <alignment horizontal="center" vertical="top" wrapText="1"/>
    </xf>
    <xf numFmtId="0" fontId="5" fillId="0" borderId="3" xfId="2" applyFont="1" applyBorder="1" applyAlignment="1">
      <alignment horizontal="center" vertical="top" wrapText="1"/>
    </xf>
    <xf numFmtId="0" fontId="5" fillId="0" borderId="4" xfId="2" applyFont="1" applyBorder="1" applyAlignment="1">
      <alignment horizontal="center" vertical="top" wrapText="1"/>
    </xf>
    <xf numFmtId="0" fontId="5" fillId="0" borderId="5" xfId="2" applyFont="1" applyBorder="1" applyAlignment="1">
      <alignment vertical="top" wrapText="1"/>
    </xf>
    <xf numFmtId="3" fontId="5" fillId="2" borderId="6" xfId="2" applyNumberFormat="1" applyFont="1" applyFill="1" applyBorder="1" applyAlignment="1">
      <alignment horizontal="center" vertical="top" wrapText="1"/>
    </xf>
    <xf numFmtId="3" fontId="5" fillId="2" borderId="1" xfId="2" applyNumberFormat="1" applyFont="1" applyFill="1" applyBorder="1" applyAlignment="1">
      <alignment horizontal="center" vertical="top" wrapText="1"/>
    </xf>
    <xf numFmtId="3" fontId="5" fillId="0" borderId="6" xfId="2" applyNumberFormat="1" applyFont="1" applyBorder="1" applyAlignment="1">
      <alignment horizontal="center" vertical="top" wrapText="1"/>
    </xf>
    <xf numFmtId="3" fontId="5" fillId="0" borderId="1" xfId="2" applyNumberFormat="1" applyFont="1" applyBorder="1" applyAlignment="1">
      <alignment horizontal="center" vertical="top" wrapText="1"/>
    </xf>
    <xf numFmtId="0" fontId="4" fillId="0" borderId="5" xfId="2" applyFont="1" applyBorder="1" applyAlignment="1">
      <alignment vertical="top" wrapText="1"/>
    </xf>
    <xf numFmtId="3" fontId="4" fillId="0" borderId="6" xfId="2" applyNumberFormat="1" applyFont="1" applyBorder="1" applyAlignment="1">
      <alignment horizontal="center" vertical="top" wrapText="1"/>
    </xf>
    <xf numFmtId="0" fontId="4" fillId="0" borderId="7" xfId="2" applyFont="1" applyBorder="1" applyAlignment="1">
      <alignment vertical="top" wrapText="1"/>
    </xf>
    <xf numFmtId="3" fontId="5" fillId="0" borderId="15" xfId="2" applyNumberFormat="1" applyFont="1" applyBorder="1" applyAlignment="1">
      <alignment horizontal="center" vertical="top" wrapText="1"/>
    </xf>
    <xf numFmtId="3" fontId="4" fillId="0" borderId="8" xfId="2" applyNumberFormat="1" applyFont="1" applyBorder="1" applyAlignment="1">
      <alignment horizontal="center" vertical="top" wrapText="1"/>
    </xf>
    <xf numFmtId="0" fontId="5" fillId="0" borderId="3" xfId="2" applyFont="1" applyBorder="1" applyAlignment="1">
      <alignment vertical="top" wrapText="1"/>
    </xf>
    <xf numFmtId="3" fontId="5" fillId="0" borderId="4" xfId="2" applyNumberFormat="1" applyFont="1" applyBorder="1" applyAlignment="1">
      <alignment horizontal="center" vertical="top" wrapText="1"/>
    </xf>
    <xf numFmtId="3" fontId="5" fillId="0" borderId="23" xfId="2" applyNumberFormat="1" applyFont="1" applyBorder="1" applyAlignment="1">
      <alignment horizontal="center" vertical="top" wrapText="1"/>
    </xf>
    <xf numFmtId="3" fontId="5" fillId="2" borderId="4" xfId="2" applyNumberFormat="1" applyFont="1" applyFill="1" applyBorder="1" applyAlignment="1">
      <alignment horizontal="center" vertical="top" wrapText="1"/>
    </xf>
    <xf numFmtId="3" fontId="5" fillId="2" borderId="23" xfId="2" applyNumberFormat="1" applyFont="1" applyFill="1" applyBorder="1" applyAlignment="1">
      <alignment horizontal="center" vertical="top" wrapText="1"/>
    </xf>
    <xf numFmtId="0" fontId="4" fillId="0" borderId="3" xfId="2" applyFont="1" applyBorder="1" applyAlignment="1">
      <alignment vertical="top" wrapText="1"/>
    </xf>
    <xf numFmtId="0" fontId="4" fillId="0" borderId="14" xfId="0" applyFont="1" applyBorder="1" applyAlignment="1">
      <alignment horizontal="right" vertical="top" wrapText="1"/>
    </xf>
    <xf numFmtId="0" fontId="4" fillId="0" borderId="16" xfId="0" applyFont="1" applyBorder="1" applyAlignment="1">
      <alignment horizontal="center" vertical="top" wrapText="1"/>
    </xf>
    <xf numFmtId="0" fontId="4" fillId="0" borderId="17" xfId="0" applyFont="1" applyBorder="1" applyAlignment="1">
      <alignment horizontal="center" vertical="top" wrapText="1"/>
    </xf>
    <xf numFmtId="0" fontId="4" fillId="0" borderId="12" xfId="0" applyFont="1" applyBorder="1" applyAlignment="1">
      <alignment horizontal="right" vertical="top" wrapText="1"/>
    </xf>
    <xf numFmtId="0" fontId="5" fillId="0" borderId="13" xfId="0" applyFont="1" applyBorder="1" applyAlignment="1">
      <alignment horizontal="right" vertical="top" wrapText="1"/>
    </xf>
    <xf numFmtId="0" fontId="5" fillId="0" borderId="18" xfId="0" applyFont="1" applyBorder="1" applyAlignment="1">
      <alignment horizontal="center" vertical="top" wrapText="1"/>
    </xf>
    <xf numFmtId="0" fontId="5" fillId="0" borderId="19" xfId="0" applyFont="1" applyBorder="1" applyAlignment="1">
      <alignment horizontal="center" vertical="top" wrapText="1"/>
    </xf>
    <xf numFmtId="0" fontId="5" fillId="0" borderId="10" xfId="0" applyFont="1" applyBorder="1" applyAlignment="1">
      <alignment vertical="top" wrapText="1"/>
    </xf>
    <xf numFmtId="0" fontId="4" fillId="0" borderId="21" xfId="0" applyFont="1" applyBorder="1" applyAlignment="1">
      <alignment vertical="top" wrapText="1"/>
    </xf>
    <xf numFmtId="0" fontId="4" fillId="0" borderId="25" xfId="0" applyFont="1" applyBorder="1" applyAlignment="1">
      <alignment vertical="top" wrapText="1"/>
    </xf>
    <xf numFmtId="0" fontId="4" fillId="0" borderId="12" xfId="0" applyFont="1" applyBorder="1" applyAlignment="1">
      <alignment vertical="top" wrapText="1"/>
    </xf>
    <xf numFmtId="0" fontId="4" fillId="0" borderId="13" xfId="0" applyFont="1" applyBorder="1" applyAlignment="1">
      <alignment vertical="top" wrapText="1"/>
    </xf>
    <xf numFmtId="0" fontId="5" fillId="0" borderId="0" xfId="0" applyFont="1"/>
    <xf numFmtId="0" fontId="4" fillId="0" borderId="0" xfId="0" applyFont="1"/>
    <xf numFmtId="0" fontId="4" fillId="0" borderId="9" xfId="0" applyFont="1" applyBorder="1" applyAlignment="1">
      <alignment horizontal="left" vertical="top" wrapText="1"/>
    </xf>
    <xf numFmtId="0" fontId="4" fillId="0" borderId="37" xfId="0" applyFont="1" applyBorder="1" applyAlignment="1">
      <alignment horizontal="center" vertical="top" wrapText="1"/>
    </xf>
    <xf numFmtId="0" fontId="5" fillId="0" borderId="30" xfId="0" applyFont="1" applyBorder="1" applyAlignment="1">
      <alignment horizontal="center" vertical="top" wrapText="1"/>
    </xf>
    <xf numFmtId="0" fontId="5" fillId="0" borderId="0" xfId="2" applyFont="1"/>
    <xf numFmtId="0" fontId="5" fillId="0" borderId="0" xfId="2" applyFont="1" applyBorder="1"/>
    <xf numFmtId="0" fontId="5" fillId="0" borderId="0" xfId="0" applyFont="1" applyBorder="1"/>
    <xf numFmtId="3" fontId="5" fillId="0" borderId="0" xfId="0" applyNumberFormat="1" applyFont="1"/>
    <xf numFmtId="3" fontId="5" fillId="0" borderId="0" xfId="2" applyNumberFormat="1" applyFont="1"/>
    <xf numFmtId="0" fontId="4" fillId="0" borderId="0" xfId="2" applyFont="1"/>
    <xf numFmtId="0" fontId="5" fillId="2" borderId="0" xfId="2" applyFont="1" applyFill="1"/>
    <xf numFmtId="0" fontId="5" fillId="0" borderId="31" xfId="2" applyFont="1" applyBorder="1"/>
    <xf numFmtId="0" fontId="5" fillId="0" borderId="0" xfId="2" applyFont="1" applyAlignment="1">
      <alignment horizontal="center"/>
    </xf>
    <xf numFmtId="3" fontId="5" fillId="2" borderId="1" xfId="0" applyNumberFormat="1" applyFont="1" applyFill="1" applyBorder="1" applyAlignment="1">
      <alignment horizontal="right" vertical="top" wrapText="1"/>
    </xf>
    <xf numFmtId="3" fontId="5" fillId="2" borderId="6" xfId="0" applyNumberFormat="1" applyFont="1" applyFill="1" applyBorder="1" applyAlignment="1">
      <alignment horizontal="right" vertical="top" wrapText="1"/>
    </xf>
    <xf numFmtId="3" fontId="5" fillId="2" borderId="20" xfId="0" applyNumberFormat="1" applyFont="1" applyFill="1" applyBorder="1" applyAlignment="1">
      <alignment horizontal="right" vertical="top" wrapText="1"/>
    </xf>
    <xf numFmtId="3" fontId="5" fillId="2" borderId="23" xfId="0" applyNumberFormat="1" applyFont="1" applyFill="1" applyBorder="1" applyAlignment="1">
      <alignment horizontal="right" vertical="top" wrapText="1"/>
    </xf>
    <xf numFmtId="3" fontId="5" fillId="2" borderId="4" xfId="0" applyNumberFormat="1" applyFont="1" applyFill="1" applyBorder="1" applyAlignment="1">
      <alignment horizontal="right" vertical="top" wrapText="1"/>
    </xf>
    <xf numFmtId="3" fontId="5" fillId="2" borderId="24" xfId="0" applyNumberFormat="1" applyFont="1" applyFill="1" applyBorder="1" applyAlignment="1">
      <alignment horizontal="right" vertical="top" wrapText="1"/>
    </xf>
    <xf numFmtId="3" fontId="5" fillId="2" borderId="27" xfId="0" applyNumberFormat="1" applyFont="1" applyFill="1" applyBorder="1" applyAlignment="1">
      <alignment horizontal="right" vertical="top" wrapText="1"/>
    </xf>
    <xf numFmtId="3" fontId="5" fillId="2" borderId="29" xfId="0" applyNumberFormat="1" applyFont="1" applyFill="1" applyBorder="1" applyAlignment="1">
      <alignment horizontal="right" vertical="top" wrapText="1"/>
    </xf>
    <xf numFmtId="3" fontId="5" fillId="2" borderId="28" xfId="0" applyNumberFormat="1" applyFont="1" applyFill="1" applyBorder="1" applyAlignment="1">
      <alignment horizontal="right" vertical="top" wrapText="1"/>
    </xf>
    <xf numFmtId="3" fontId="4" fillId="0" borderId="18" xfId="0" applyNumberFormat="1" applyFont="1" applyBorder="1" applyAlignment="1">
      <alignment horizontal="right" vertical="top" wrapText="1"/>
    </xf>
    <xf numFmtId="0" fontId="4" fillId="0" borderId="32" xfId="0" applyFont="1" applyBorder="1" applyAlignment="1">
      <alignment vertical="top" wrapText="1"/>
    </xf>
    <xf numFmtId="3" fontId="5" fillId="2" borderId="33" xfId="0" applyNumberFormat="1" applyFont="1" applyFill="1" applyBorder="1" applyAlignment="1">
      <alignment horizontal="right" vertical="top" wrapText="1"/>
    </xf>
    <xf numFmtId="3" fontId="5" fillId="2" borderId="2" xfId="0" applyNumberFormat="1" applyFont="1" applyFill="1" applyBorder="1" applyAlignment="1">
      <alignment horizontal="right" vertical="top" wrapText="1"/>
    </xf>
    <xf numFmtId="3" fontId="5" fillId="2" borderId="34" xfId="0" applyNumberFormat="1" applyFont="1" applyFill="1" applyBorder="1" applyAlignment="1">
      <alignment horizontal="right" vertical="top" wrapText="1"/>
    </xf>
    <xf numFmtId="0" fontId="4" fillId="0" borderId="10" xfId="0" applyFont="1" applyBorder="1" applyAlignment="1">
      <alignment vertical="top" wrapText="1"/>
    </xf>
    <xf numFmtId="3" fontId="5" fillId="2" borderId="38" xfId="0" applyNumberFormat="1" applyFont="1" applyFill="1" applyBorder="1" applyAlignment="1">
      <alignment horizontal="right" vertical="top" wrapText="1"/>
    </xf>
    <xf numFmtId="0" fontId="4" fillId="0" borderId="39" xfId="0" applyFont="1" applyBorder="1" applyAlignment="1">
      <alignment vertical="top" wrapText="1"/>
    </xf>
    <xf numFmtId="0" fontId="4" fillId="0" borderId="40" xfId="0" applyFont="1" applyBorder="1" applyAlignment="1">
      <alignment vertical="top" wrapText="1"/>
    </xf>
    <xf numFmtId="3" fontId="5" fillId="0" borderId="41" xfId="0" applyNumberFormat="1" applyFont="1" applyBorder="1" applyAlignment="1">
      <alignment horizontal="right" vertical="top" wrapText="1"/>
    </xf>
    <xf numFmtId="3" fontId="5" fillId="0" borderId="36" xfId="0" applyNumberFormat="1" applyFont="1" applyBorder="1" applyAlignment="1">
      <alignment horizontal="right" vertical="top" wrapText="1"/>
    </xf>
    <xf numFmtId="3" fontId="5" fillId="0" borderId="42" xfId="0" applyNumberFormat="1" applyFont="1" applyBorder="1" applyAlignment="1">
      <alignment horizontal="right" vertical="top" wrapText="1"/>
    </xf>
    <xf numFmtId="0" fontId="4" fillId="0" borderId="25" xfId="0" quotePrefix="1" applyFont="1" applyBorder="1" applyAlignment="1">
      <alignment vertical="top" wrapText="1"/>
    </xf>
    <xf numFmtId="3" fontId="4" fillId="0" borderId="0" xfId="2" applyNumberFormat="1" applyFont="1" applyBorder="1"/>
    <xf numFmtId="0" fontId="4" fillId="0" borderId="0" xfId="0" applyFont="1" applyBorder="1"/>
    <xf numFmtId="0" fontId="5" fillId="0" borderId="11" xfId="0" applyFont="1" applyBorder="1" applyAlignment="1">
      <alignment vertical="top" wrapText="1"/>
    </xf>
    <xf numFmtId="0" fontId="5" fillId="0" borderId="22" xfId="0" applyFont="1" applyBorder="1" applyAlignment="1">
      <alignment vertical="top" wrapText="1"/>
    </xf>
    <xf numFmtId="0" fontId="5" fillId="0" borderId="26" xfId="0" applyFont="1" applyBorder="1" applyAlignment="1">
      <alignment vertical="top" wrapText="1"/>
    </xf>
    <xf numFmtId="0" fontId="5" fillId="0" borderId="35" xfId="0" applyFont="1" applyBorder="1" applyAlignment="1">
      <alignment vertical="top" wrapText="1"/>
    </xf>
    <xf numFmtId="0" fontId="5" fillId="0" borderId="0" xfId="2" applyFont="1" applyAlignment="1">
      <alignment wrapText="1"/>
    </xf>
    <xf numFmtId="0" fontId="5" fillId="0" borderId="0" xfId="2" quotePrefix="1" applyFont="1"/>
    <xf numFmtId="0" fontId="5" fillId="0" borderId="31" xfId="2" applyFont="1" applyBorder="1" applyAlignment="1">
      <alignment wrapText="1"/>
    </xf>
    <xf numFmtId="0" fontId="4" fillId="0" borderId="0" xfId="2" applyFont="1" applyAlignment="1">
      <alignment wrapText="1"/>
    </xf>
    <xf numFmtId="165" fontId="5" fillId="2" borderId="0" xfId="0" applyNumberFormat="1" applyFont="1" applyFill="1" applyBorder="1"/>
    <xf numFmtId="165" fontId="5" fillId="2" borderId="31" xfId="0" applyNumberFormat="1" applyFont="1" applyFill="1" applyBorder="1"/>
    <xf numFmtId="165" fontId="4" fillId="0" borderId="0" xfId="2" applyNumberFormat="1" applyFont="1" applyBorder="1"/>
    <xf numFmtId="165" fontId="5" fillId="0" borderId="0" xfId="2" applyNumberFormat="1" applyFont="1" applyBorder="1"/>
    <xf numFmtId="166" fontId="5" fillId="0" borderId="31" xfId="3" applyNumberFormat="1" applyFont="1" applyBorder="1"/>
    <xf numFmtId="3" fontId="4" fillId="0" borderId="19" xfId="0" applyNumberFormat="1" applyFont="1" applyBorder="1" applyAlignment="1">
      <alignment horizontal="right" vertical="top" wrapText="1"/>
    </xf>
    <xf numFmtId="0" fontId="7" fillId="0" borderId="0" xfId="0" applyFont="1" applyBorder="1"/>
    <xf numFmtId="0" fontId="8" fillId="0" borderId="0" xfId="0" applyFont="1" applyBorder="1"/>
    <xf numFmtId="0" fontId="8" fillId="0" borderId="0" xfId="0" applyFont="1"/>
    <xf numFmtId="165" fontId="5" fillId="0" borderId="0" xfId="0" applyNumberFormat="1" applyFont="1"/>
    <xf numFmtId="3" fontId="4" fillId="0" borderId="0" xfId="0" applyNumberFormat="1" applyFont="1"/>
    <xf numFmtId="0" fontId="4" fillId="0" borderId="0" xfId="2" quotePrefix="1" applyFont="1"/>
    <xf numFmtId="0" fontId="3" fillId="0" borderId="0" xfId="0" applyFont="1" applyAlignment="1">
      <alignment vertical="center" wrapText="1"/>
    </xf>
    <xf numFmtId="0" fontId="4" fillId="0" borderId="43" xfId="2" applyFont="1" applyBorder="1" applyAlignment="1">
      <alignment horizontal="left" vertical="top" wrapText="1"/>
    </xf>
    <xf numFmtId="3" fontId="4" fillId="0" borderId="4" xfId="2" applyNumberFormat="1" applyFont="1" applyBorder="1" applyAlignment="1">
      <alignment horizontal="center" vertical="top" wrapText="1"/>
    </xf>
    <xf numFmtId="0" fontId="5" fillId="0" borderId="0" xfId="2" applyFont="1" applyAlignment="1">
      <alignment horizontal="right"/>
    </xf>
    <xf numFmtId="0" fontId="8" fillId="0" borderId="0" xfId="0" applyFont="1" applyBorder="1" applyAlignment="1">
      <alignment horizontal="right"/>
    </xf>
    <xf numFmtId="164" fontId="5" fillId="0" borderId="0" xfId="0" applyNumberFormat="1" applyFont="1" applyFill="1" applyBorder="1" applyAlignment="1">
      <alignment horizontal="right"/>
    </xf>
    <xf numFmtId="43" fontId="5" fillId="2" borderId="0" xfId="4" applyFont="1" applyFill="1" applyBorder="1" applyAlignment="1">
      <alignment horizontal="right"/>
    </xf>
    <xf numFmtId="43" fontId="5" fillId="2" borderId="31" xfId="4" applyFont="1" applyFill="1" applyBorder="1" applyAlignment="1">
      <alignment horizontal="right"/>
    </xf>
    <xf numFmtId="43" fontId="5" fillId="0" borderId="0" xfId="4" applyFont="1" applyBorder="1" applyAlignment="1">
      <alignment horizontal="right"/>
    </xf>
    <xf numFmtId="10" fontId="5" fillId="0" borderId="0" xfId="0" applyNumberFormat="1" applyFont="1" applyBorder="1" applyAlignment="1">
      <alignment horizontal="right"/>
    </xf>
    <xf numFmtId="43" fontId="4" fillId="0" borderId="0" xfId="4" applyFont="1" applyBorder="1" applyAlignment="1">
      <alignment horizontal="right"/>
    </xf>
    <xf numFmtId="43" fontId="8" fillId="0" borderId="0" xfId="4" applyFont="1" applyBorder="1" applyAlignment="1">
      <alignment horizontal="center"/>
    </xf>
    <xf numFmtId="167" fontId="10" fillId="0" borderId="0" xfId="5" applyNumberFormat="1" applyFont="1" applyBorder="1"/>
    <xf numFmtId="167" fontId="10" fillId="0" borderId="0" xfId="2" applyNumberFormat="1" applyFont="1"/>
    <xf numFmtId="0" fontId="10" fillId="0" borderId="0" xfId="2" applyFont="1"/>
    <xf numFmtId="0" fontId="11" fillId="0" borderId="0" xfId="2" applyFont="1"/>
    <xf numFmtId="0" fontId="10" fillId="0" borderId="14" xfId="2" applyFont="1" applyBorder="1"/>
    <xf numFmtId="0" fontId="11" fillId="0" borderId="44" xfId="2" applyFont="1" applyBorder="1"/>
    <xf numFmtId="0" fontId="11" fillId="0" borderId="44" xfId="2" applyFont="1" applyBorder="1" applyAlignment="1">
      <alignment horizontal="right"/>
    </xf>
    <xf numFmtId="0" fontId="11" fillId="2" borderId="9" xfId="2" applyFont="1" applyFill="1" applyBorder="1" applyProtection="1">
      <protection locked="0"/>
    </xf>
    <xf numFmtId="0" fontId="10" fillId="0" borderId="10" xfId="2" applyFont="1" applyBorder="1"/>
    <xf numFmtId="0" fontId="11" fillId="0" borderId="0" xfId="2" applyFont="1" applyBorder="1"/>
    <xf numFmtId="0" fontId="11" fillId="0" borderId="0" xfId="2" applyFont="1" applyBorder="1" applyAlignment="1">
      <alignment horizontal="right"/>
    </xf>
    <xf numFmtId="0" fontId="11" fillId="2" borderId="11" xfId="2" applyFont="1" applyFill="1" applyBorder="1" applyProtection="1">
      <protection locked="0"/>
    </xf>
    <xf numFmtId="0" fontId="11" fillId="0" borderId="11" xfId="2" applyFont="1" applyBorder="1"/>
    <xf numFmtId="0" fontId="10" fillId="0" borderId="12" xfId="2" applyFont="1" applyBorder="1"/>
    <xf numFmtId="0" fontId="11" fillId="0" borderId="45" xfId="2" applyFont="1" applyBorder="1"/>
    <xf numFmtId="3" fontId="11" fillId="0" borderId="13" xfId="2" applyNumberFormat="1" applyFont="1" applyBorder="1"/>
    <xf numFmtId="0" fontId="11" fillId="2" borderId="0" xfId="2" applyFont="1" applyFill="1"/>
    <xf numFmtId="0" fontId="5" fillId="0" borderId="0" xfId="2" quotePrefix="1" applyFont="1" applyBorder="1" applyAlignment="1">
      <alignment vertical="center"/>
    </xf>
    <xf numFmtId="166" fontId="4" fillId="0" borderId="0" xfId="3" applyNumberFormat="1" applyFont="1" applyBorder="1" applyAlignment="1">
      <alignment vertical="center"/>
    </xf>
    <xf numFmtId="0" fontId="0" fillId="0" borderId="0" xfId="0" applyAlignment="1">
      <alignment vertical="center"/>
    </xf>
  </cellXfs>
  <cellStyles count="6">
    <cellStyle name="Komma" xfId="4" builtinId="3"/>
    <cellStyle name="Normal_Sheet" xfId="1" xr:uid="{00000000-0005-0000-0000-000001000000}"/>
    <cellStyle name="Standard" xfId="0" builtinId="0"/>
    <cellStyle name="Standard 2" xfId="5" xr:uid="{48D53480-34EA-4543-A67B-6ECDEAE4CB2D}"/>
    <cellStyle name="Standard_Unternehmensbewertung (vereinfachte Fassung)III" xfId="2" xr:uid="{00000000-0005-0000-0000-000003000000}"/>
    <cellStyle name="Währung" xfId="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D14"/>
  <sheetViews>
    <sheetView workbookViewId="0">
      <selection activeCell="E11" sqref="E11"/>
    </sheetView>
  </sheetViews>
  <sheetFormatPr baseColWidth="10" defaultColWidth="13.33203125" defaultRowHeight="14.25"/>
  <cols>
    <col min="1" max="1" width="30" style="37" customWidth="1"/>
    <col min="2" max="4" width="20.1640625" style="37" customWidth="1"/>
    <col min="5" max="16384" width="13.33203125" style="37"/>
  </cols>
  <sheetData>
    <row r="3" spans="1:4" ht="60">
      <c r="A3" s="91" t="s">
        <v>20</v>
      </c>
      <c r="B3" s="1" t="s">
        <v>1</v>
      </c>
      <c r="C3" s="1" t="s">
        <v>21</v>
      </c>
      <c r="D3" s="1" t="s">
        <v>2</v>
      </c>
    </row>
    <row r="4" spans="1:4">
      <c r="A4" s="2"/>
      <c r="B4" s="3" t="s">
        <v>3</v>
      </c>
      <c r="C4" s="2" t="s">
        <v>3</v>
      </c>
      <c r="D4" s="3" t="s">
        <v>3</v>
      </c>
    </row>
    <row r="5" spans="1:4" ht="15.75" customHeight="1">
      <c r="A5" s="4" t="s">
        <v>4</v>
      </c>
      <c r="B5" s="5">
        <v>3000</v>
      </c>
      <c r="C5" s="5">
        <v>4500</v>
      </c>
      <c r="D5" s="6">
        <v>2500</v>
      </c>
    </row>
    <row r="6" spans="1:4" ht="15.75" customHeight="1">
      <c r="A6" s="4" t="s">
        <v>5</v>
      </c>
      <c r="B6" s="5">
        <v>9000</v>
      </c>
      <c r="C6" s="5">
        <v>12000</v>
      </c>
      <c r="D6" s="6">
        <v>10000</v>
      </c>
    </row>
    <row r="7" spans="1:4" ht="15.75" customHeight="1">
      <c r="A7" s="4" t="s">
        <v>6</v>
      </c>
      <c r="B7" s="5">
        <v>15000</v>
      </c>
      <c r="C7" s="5">
        <v>17000</v>
      </c>
      <c r="D7" s="6">
        <v>15000</v>
      </c>
    </row>
    <row r="8" spans="1:4" ht="15.75" customHeight="1">
      <c r="A8" s="4" t="s">
        <v>7</v>
      </c>
      <c r="B8" s="5">
        <v>2500</v>
      </c>
      <c r="C8" s="5">
        <v>2500</v>
      </c>
      <c r="D8" s="6">
        <v>2500</v>
      </c>
    </row>
    <row r="9" spans="1:4" s="44" customFormat="1" ht="15.75" customHeight="1">
      <c r="A9" s="14" t="s">
        <v>22</v>
      </c>
      <c r="B9" s="17">
        <v>-16000</v>
      </c>
      <c r="C9" s="17">
        <f>B9</f>
        <v>-16000</v>
      </c>
      <c r="D9" s="18">
        <f>B9</f>
        <v>-16000</v>
      </c>
    </row>
    <row r="10" spans="1:4" ht="15.75" customHeight="1">
      <c r="A10" s="19" t="s">
        <v>8</v>
      </c>
      <c r="B10" s="92">
        <f>SUM(B5:B9)</f>
        <v>13500</v>
      </c>
      <c r="C10" s="15"/>
      <c r="D10" s="16"/>
    </row>
    <row r="11" spans="1:4" ht="15" customHeight="1">
      <c r="A11" s="9" t="s">
        <v>9</v>
      </c>
      <c r="B11" s="7"/>
      <c r="C11" s="10">
        <f>SUM(C5:C9)</f>
        <v>20000</v>
      </c>
      <c r="D11" s="8"/>
    </row>
    <row r="12" spans="1:4" ht="15">
      <c r="A12" s="11" t="s">
        <v>10</v>
      </c>
      <c r="B12" s="12"/>
      <c r="C12" s="12"/>
      <c r="D12" s="13">
        <f>SUM(D5:D9)</f>
        <v>14000</v>
      </c>
    </row>
    <row r="13" spans="1:4">
      <c r="B13" s="45"/>
      <c r="C13" s="45"/>
      <c r="D13" s="45"/>
    </row>
    <row r="14" spans="1:4">
      <c r="A14" s="43"/>
      <c r="B14" s="37" t="str">
        <f>"=Eingabefelder"</f>
        <v>=Eingabefelder</v>
      </c>
    </row>
  </sheetData>
  <phoneticPr fontId="2"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9"/>
  <sheetViews>
    <sheetView tabSelected="1" workbookViewId="0">
      <selection activeCell="I31" sqref="I31"/>
    </sheetView>
  </sheetViews>
  <sheetFormatPr baseColWidth="10" defaultColWidth="13.33203125" defaultRowHeight="14.25"/>
  <cols>
    <col min="1" max="1" width="6.33203125" style="37" customWidth="1"/>
    <col min="2" max="2" width="56.1640625" style="37" customWidth="1"/>
    <col min="3" max="8" width="15.33203125" style="37" customWidth="1"/>
    <col min="9" max="16384" width="13.33203125" style="37"/>
  </cols>
  <sheetData>
    <row r="1" spans="1:13" ht="15">
      <c r="A1" s="33" t="s">
        <v>26</v>
      </c>
    </row>
    <row r="2" spans="1:13" ht="15" thickBot="1"/>
    <row r="3" spans="1:13" ht="15">
      <c r="A3" s="20"/>
      <c r="B3" s="34" t="s">
        <v>12</v>
      </c>
      <c r="C3" s="21">
        <v>2015</v>
      </c>
      <c r="D3" s="35">
        <f>+C3+1</f>
        <v>2016</v>
      </c>
      <c r="E3" s="35">
        <f t="shared" ref="E3:H3" si="0">+D3+1</f>
        <v>2017</v>
      </c>
      <c r="F3" s="35">
        <f t="shared" si="0"/>
        <v>2018</v>
      </c>
      <c r="G3" s="35">
        <f t="shared" si="0"/>
        <v>2019</v>
      </c>
      <c r="H3" s="22">
        <f t="shared" si="0"/>
        <v>2020</v>
      </c>
    </row>
    <row r="4" spans="1:13" ht="15.75" thickBot="1">
      <c r="A4" s="23"/>
      <c r="B4" s="24"/>
      <c r="C4" s="25" t="s">
        <v>13</v>
      </c>
      <c r="D4" s="36" t="s">
        <v>13</v>
      </c>
      <c r="E4" s="36" t="s">
        <v>13</v>
      </c>
      <c r="F4" s="36" t="s">
        <v>13</v>
      </c>
      <c r="G4" s="36" t="s">
        <v>13</v>
      </c>
      <c r="H4" s="26" t="s">
        <v>13</v>
      </c>
    </row>
    <row r="5" spans="1:13" ht="17.25" customHeight="1">
      <c r="A5" s="27"/>
      <c r="B5" s="70" t="s">
        <v>0</v>
      </c>
      <c r="C5" s="46">
        <v>87450</v>
      </c>
      <c r="D5" s="47">
        <f>95700</f>
        <v>95700</v>
      </c>
      <c r="E5" s="47">
        <v>88060</v>
      </c>
      <c r="F5" s="47">
        <v>89850</v>
      </c>
      <c r="G5" s="47">
        <v>89500</v>
      </c>
      <c r="H5" s="48">
        <v>89500</v>
      </c>
    </row>
    <row r="6" spans="1:13" ht="17.25" customHeight="1">
      <c r="A6" s="28" t="str">
        <f>"+"</f>
        <v>+</v>
      </c>
      <c r="B6" s="71" t="s">
        <v>19</v>
      </c>
      <c r="C6" s="49">
        <v>1000</v>
      </c>
      <c r="D6" s="50">
        <v>500</v>
      </c>
      <c r="E6" s="50">
        <v>700</v>
      </c>
      <c r="F6" s="50">
        <v>1000</v>
      </c>
      <c r="G6" s="50">
        <v>1000</v>
      </c>
      <c r="H6" s="51">
        <v>1000</v>
      </c>
    </row>
    <row r="7" spans="1:13" ht="17.25" customHeight="1" thickBot="1">
      <c r="A7" s="67" t="s">
        <v>43</v>
      </c>
      <c r="B7" s="72" t="s">
        <v>24</v>
      </c>
      <c r="C7" s="52">
        <v>400</v>
      </c>
      <c r="D7" s="53">
        <v>0</v>
      </c>
      <c r="E7" s="53">
        <v>0</v>
      </c>
      <c r="F7" s="53">
        <v>400</v>
      </c>
      <c r="G7" s="53">
        <v>-500</v>
      </c>
      <c r="H7" s="54">
        <v>-500</v>
      </c>
    </row>
    <row r="8" spans="1:13" ht="17.25" customHeight="1" thickBot="1">
      <c r="A8" s="62" t="s">
        <v>16</v>
      </c>
      <c r="B8" s="63" t="s">
        <v>23</v>
      </c>
      <c r="C8" s="64">
        <f t="shared" ref="C8:H8" si="1">SUM(C5:C7)</f>
        <v>88850</v>
      </c>
      <c r="D8" s="65">
        <f t="shared" si="1"/>
        <v>96200</v>
      </c>
      <c r="E8" s="65">
        <f t="shared" si="1"/>
        <v>88760</v>
      </c>
      <c r="F8" s="65">
        <f t="shared" si="1"/>
        <v>91250</v>
      </c>
      <c r="G8" s="65">
        <f t="shared" si="1"/>
        <v>90000</v>
      </c>
      <c r="H8" s="66">
        <f t="shared" si="1"/>
        <v>90000</v>
      </c>
    </row>
    <row r="9" spans="1:13" ht="28.5">
      <c r="A9" s="60" t="s">
        <v>14</v>
      </c>
      <c r="B9" s="70" t="s">
        <v>44</v>
      </c>
      <c r="C9" s="61">
        <v>-4740</v>
      </c>
      <c r="D9" s="47"/>
      <c r="E9" s="47">
        <v>-2200</v>
      </c>
      <c r="F9" s="47">
        <v>-3020</v>
      </c>
      <c r="G9" s="47"/>
      <c r="H9" s="48"/>
    </row>
    <row r="10" spans="1:13" ht="46.5" customHeight="1">
      <c r="A10" s="56" t="s">
        <v>15</v>
      </c>
      <c r="B10" s="73" t="s">
        <v>25</v>
      </c>
      <c r="C10" s="57">
        <v>11238</v>
      </c>
      <c r="D10" s="58"/>
      <c r="E10" s="58">
        <v>5690</v>
      </c>
      <c r="F10" s="58">
        <v>4580</v>
      </c>
      <c r="G10" s="58"/>
      <c r="H10" s="59"/>
    </row>
    <row r="11" spans="1:13" ht="18.75" customHeight="1" thickBot="1">
      <c r="A11" s="29" t="str">
        <f>"./."</f>
        <v>./.</v>
      </c>
      <c r="B11" s="72" t="s">
        <v>17</v>
      </c>
      <c r="C11" s="52">
        <v>-54000</v>
      </c>
      <c r="D11" s="52">
        <v>-54000</v>
      </c>
      <c r="E11" s="52">
        <v>-54000</v>
      </c>
      <c r="F11" s="53">
        <v>-56000</v>
      </c>
      <c r="G11" s="53">
        <v>-56000</v>
      </c>
      <c r="H11" s="53">
        <v>-56000</v>
      </c>
    </row>
    <row r="12" spans="1:13" ht="15" customHeight="1" thickBot="1">
      <c r="A12" s="30" t="s">
        <v>16</v>
      </c>
      <c r="B12" s="31" t="s">
        <v>30</v>
      </c>
      <c r="C12" s="55">
        <f>SUM(C8:C11)</f>
        <v>41348</v>
      </c>
      <c r="D12" s="55">
        <f t="shared" ref="D12:H12" si="2">SUM(D8:D11)</f>
        <v>42200</v>
      </c>
      <c r="E12" s="55">
        <f t="shared" si="2"/>
        <v>38250</v>
      </c>
      <c r="F12" s="55">
        <f t="shared" si="2"/>
        <v>36810</v>
      </c>
      <c r="G12" s="55">
        <f t="shared" si="2"/>
        <v>34000</v>
      </c>
      <c r="H12" s="83">
        <f t="shared" si="2"/>
        <v>34000</v>
      </c>
    </row>
    <row r="13" spans="1:13">
      <c r="A13" s="32"/>
      <c r="B13" s="32"/>
      <c r="C13" s="32"/>
      <c r="D13" s="32"/>
      <c r="E13" s="32"/>
    </row>
    <row r="14" spans="1:13" ht="15">
      <c r="A14" s="33" t="s">
        <v>45</v>
      </c>
      <c r="E14" s="68">
        <f>AVERAGE(C12:H12)</f>
        <v>37768</v>
      </c>
      <c r="F14" s="42" t="s">
        <v>13</v>
      </c>
    </row>
    <row r="16" spans="1:13" ht="15">
      <c r="A16" s="69" t="s">
        <v>27</v>
      </c>
      <c r="B16" s="39"/>
      <c r="C16" s="39"/>
      <c r="D16" s="39"/>
      <c r="E16" s="32"/>
      <c r="F16" s="32"/>
      <c r="G16" s="32"/>
      <c r="H16" s="32"/>
      <c r="I16" s="32"/>
      <c r="J16" s="32"/>
      <c r="K16" s="32"/>
      <c r="L16" s="32"/>
      <c r="M16" s="32"/>
    </row>
    <row r="17" spans="1:13" ht="9.75" customHeight="1">
      <c r="A17" s="69"/>
      <c r="B17" s="39"/>
      <c r="C17" s="39"/>
      <c r="D17" s="39"/>
      <c r="E17" s="32"/>
      <c r="F17" s="32"/>
      <c r="G17" s="32"/>
      <c r="H17" s="32"/>
      <c r="I17" s="32"/>
      <c r="J17" s="32"/>
      <c r="K17" s="32"/>
      <c r="L17" s="32"/>
      <c r="M17" s="32"/>
    </row>
    <row r="18" spans="1:13" ht="43.5">
      <c r="A18" s="69"/>
      <c r="B18" s="74" t="s">
        <v>29</v>
      </c>
      <c r="C18" s="78">
        <v>5.5E-2</v>
      </c>
      <c r="D18" s="39"/>
      <c r="E18" s="32"/>
      <c r="F18" s="32"/>
      <c r="G18" s="32"/>
      <c r="H18" s="32"/>
      <c r="I18" s="32"/>
      <c r="J18" s="32"/>
      <c r="K18" s="32"/>
      <c r="L18" s="32"/>
      <c r="M18" s="32"/>
    </row>
    <row r="19" spans="1:13" ht="29.25">
      <c r="A19" s="69" t="s">
        <v>15</v>
      </c>
      <c r="B19" s="74" t="s">
        <v>31</v>
      </c>
      <c r="C19" s="78">
        <v>0.08</v>
      </c>
      <c r="D19" s="39"/>
      <c r="E19" s="32"/>
      <c r="F19" s="32"/>
      <c r="G19" s="32"/>
      <c r="H19" s="32"/>
      <c r="I19" s="32"/>
      <c r="J19" s="32"/>
      <c r="K19" s="32"/>
      <c r="L19" s="32"/>
      <c r="M19" s="32"/>
    </row>
    <row r="20" spans="1:13" ht="15">
      <c r="A20" s="69" t="s">
        <v>15</v>
      </c>
      <c r="B20" s="76" t="s">
        <v>28</v>
      </c>
      <c r="C20" s="79">
        <v>0.01</v>
      </c>
      <c r="D20" s="39"/>
      <c r="E20" s="32"/>
      <c r="F20" s="32"/>
      <c r="G20" s="32"/>
      <c r="H20" s="32"/>
      <c r="I20" s="32"/>
      <c r="J20" s="32"/>
      <c r="K20" s="32"/>
      <c r="L20" s="32"/>
      <c r="M20" s="32"/>
    </row>
    <row r="21" spans="1:13" ht="15">
      <c r="A21" s="75" t="s">
        <v>16</v>
      </c>
      <c r="B21" s="77" t="s">
        <v>18</v>
      </c>
      <c r="C21" s="80">
        <f>SUM(C18:C20)</f>
        <v>0.14500000000000002</v>
      </c>
      <c r="E21" s="32"/>
      <c r="F21" s="40"/>
      <c r="G21" s="32"/>
      <c r="H21" s="32"/>
      <c r="I21" s="32"/>
      <c r="J21" s="32"/>
      <c r="K21" s="32"/>
      <c r="L21" s="32"/>
      <c r="M21" s="32"/>
    </row>
    <row r="22" spans="1:13">
      <c r="A22" s="38"/>
      <c r="B22" s="38"/>
      <c r="C22" s="38"/>
    </row>
    <row r="23" spans="1:13" ht="15">
      <c r="A23" s="69" t="s">
        <v>32</v>
      </c>
      <c r="B23" s="38"/>
      <c r="C23" s="82">
        <f>+E14</f>
        <v>37768</v>
      </c>
      <c r="D23" s="119" t="s">
        <v>16</v>
      </c>
      <c r="E23" s="120">
        <f>+C23/C24</f>
        <v>260468.96551724133</v>
      </c>
    </row>
    <row r="24" spans="1:13" ht="15">
      <c r="A24" s="69"/>
      <c r="B24" s="38"/>
      <c r="C24" s="81">
        <f>+C21</f>
        <v>0.14500000000000002</v>
      </c>
      <c r="D24" s="119"/>
      <c r="E24" s="121"/>
    </row>
    <row r="25" spans="1:13" ht="15">
      <c r="A25" s="69"/>
      <c r="B25" s="38"/>
      <c r="C25" s="38"/>
      <c r="D25" s="38"/>
    </row>
    <row r="26" spans="1:13" ht="15">
      <c r="A26" s="104" t="s">
        <v>58</v>
      </c>
      <c r="B26" s="105"/>
      <c r="C26" s="105"/>
      <c r="D26" s="105"/>
    </row>
    <row r="27" spans="1:13" ht="15.75" thickBot="1">
      <c r="A27" s="104"/>
      <c r="B27" s="105"/>
      <c r="C27" s="105"/>
      <c r="D27" s="105"/>
    </row>
    <row r="28" spans="1:13" ht="15">
      <c r="A28" s="106" t="s">
        <v>48</v>
      </c>
      <c r="B28" s="107"/>
      <c r="C28" s="108" t="s">
        <v>49</v>
      </c>
      <c r="D28" s="109">
        <v>10</v>
      </c>
    </row>
    <row r="29" spans="1:13" ht="15">
      <c r="A29" s="110" t="s">
        <v>50</v>
      </c>
      <c r="B29" s="111"/>
      <c r="C29" s="112" t="s">
        <v>51</v>
      </c>
      <c r="D29" s="113">
        <v>5</v>
      </c>
    </row>
    <row r="30" spans="1:13" ht="15">
      <c r="A30" s="110" t="s">
        <v>52</v>
      </c>
      <c r="B30" s="111"/>
      <c r="C30" s="111"/>
      <c r="D30" s="114"/>
    </row>
    <row r="31" spans="1:13" ht="15">
      <c r="A31" s="110" t="s">
        <v>53</v>
      </c>
      <c r="B31" s="111"/>
      <c r="C31" s="112" t="s">
        <v>54</v>
      </c>
      <c r="D31" s="113">
        <v>0.14499999999999999</v>
      </c>
    </row>
    <row r="32" spans="1:13" ht="15">
      <c r="A32" s="110" t="s">
        <v>55</v>
      </c>
      <c r="B32" s="111"/>
      <c r="C32" s="112" t="s">
        <v>56</v>
      </c>
      <c r="D32" s="113">
        <v>0.17</v>
      </c>
    </row>
    <row r="33" spans="1:4" ht="15.75" thickBot="1">
      <c r="A33" s="115" t="s">
        <v>57</v>
      </c>
      <c r="B33" s="116"/>
      <c r="C33" s="116"/>
      <c r="D33" s="117">
        <f>E14</f>
        <v>37768</v>
      </c>
    </row>
    <row r="34" spans="1:4">
      <c r="A34" s="105"/>
      <c r="B34" s="105"/>
      <c r="C34" s="105"/>
      <c r="D34" s="105"/>
    </row>
    <row r="35" spans="1:4" ht="15">
      <c r="A35" s="104" t="s">
        <v>59</v>
      </c>
      <c r="B35" s="105"/>
      <c r="C35" s="102">
        <f>D33*(((((1+D31)^D29)-1)/((1+D31)^D29*D31))+((((1+D32)^D28)-1)/(((1+D32))^D28*D32))-((((1+D32))^(D29)-1)/(((1+D32))^(D29)*D32)))</f>
        <v>183230.79773055605</v>
      </c>
      <c r="D35" s="105"/>
    </row>
    <row r="36" spans="1:4" ht="15">
      <c r="A36" s="104"/>
      <c r="B36" s="105"/>
      <c r="C36" s="105"/>
      <c r="D36" s="105"/>
    </row>
    <row r="37" spans="1:4" ht="15">
      <c r="A37" s="104"/>
      <c r="B37" s="105"/>
      <c r="C37" s="103"/>
      <c r="D37" s="105"/>
    </row>
    <row r="38" spans="1:4">
      <c r="A38" s="105"/>
      <c r="B38" s="105"/>
      <c r="C38" s="105"/>
      <c r="D38" s="105"/>
    </row>
    <row r="39" spans="1:4">
      <c r="A39" s="118"/>
      <c r="B39" s="105" t="str">
        <f>"=Eingabefelder"</f>
        <v>=Eingabefelder</v>
      </c>
      <c r="C39" s="105"/>
      <c r="D39" s="105"/>
    </row>
  </sheetData>
  <mergeCells count="2">
    <mergeCell ref="D23:D24"/>
    <mergeCell ref="E23:E24"/>
  </mergeCells>
  <phoneticPr fontId="2"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2"/>
  <sheetViews>
    <sheetView workbookViewId="0">
      <selection activeCell="B13" sqref="B13"/>
    </sheetView>
  </sheetViews>
  <sheetFormatPr baseColWidth="10" defaultColWidth="13.33203125" defaultRowHeight="14.25"/>
  <cols>
    <col min="1" max="1" width="3.83203125" style="37" customWidth="1"/>
    <col min="2" max="2" width="82.83203125" style="37" customWidth="1"/>
    <col min="3" max="3" width="2.5" style="37" customWidth="1"/>
    <col min="4" max="4" width="19.33203125" style="93" bestFit="1" customWidth="1"/>
    <col min="5" max="5" width="2.1640625" style="37" customWidth="1"/>
    <col min="6" max="6" width="18" style="37" customWidth="1"/>
    <col min="7" max="7" width="10.6640625" style="37" customWidth="1"/>
    <col min="8" max="8" width="4.33203125" style="37" customWidth="1"/>
    <col min="9" max="9" width="14.1640625" style="37" customWidth="1"/>
    <col min="10" max="10" width="8.1640625" style="37" customWidth="1"/>
    <col min="11" max="16384" width="13.33203125" style="37"/>
  </cols>
  <sheetData>
    <row r="1" spans="1:10" ht="14.25" customHeight="1"/>
    <row r="2" spans="1:10" ht="12.75" customHeight="1">
      <c r="A2" s="84"/>
      <c r="B2" s="42" t="s">
        <v>41</v>
      </c>
      <c r="C2" s="85"/>
      <c r="D2" s="101" t="s">
        <v>46</v>
      </c>
      <c r="E2" s="85"/>
      <c r="F2" s="86"/>
      <c r="G2" s="86"/>
      <c r="H2" s="86"/>
      <c r="I2" s="86"/>
      <c r="J2" s="86"/>
    </row>
    <row r="3" spans="1:10" ht="6.75" customHeight="1">
      <c r="B3" s="39"/>
      <c r="C3" s="39"/>
      <c r="D3" s="95"/>
      <c r="E3" s="39"/>
      <c r="F3" s="32"/>
      <c r="G3" s="32"/>
      <c r="H3" s="32"/>
      <c r="I3" s="41"/>
      <c r="J3" s="32"/>
    </row>
    <row r="4" spans="1:10" ht="12.75" customHeight="1">
      <c r="B4" s="39" t="s">
        <v>11</v>
      </c>
      <c r="C4" s="39"/>
      <c r="D4" s="96">
        <v>-150000</v>
      </c>
      <c r="E4" s="39"/>
      <c r="F4" s="32"/>
      <c r="G4" s="32"/>
      <c r="H4" s="32"/>
      <c r="I4" s="40"/>
      <c r="J4" s="32"/>
    </row>
    <row r="5" spans="1:10" ht="12.75" customHeight="1">
      <c r="A5" s="75" t="s">
        <v>15</v>
      </c>
      <c r="B5" s="39" t="s">
        <v>33</v>
      </c>
      <c r="C5" s="39"/>
      <c r="D5" s="96">
        <v>-50000</v>
      </c>
      <c r="E5" s="39"/>
      <c r="F5" s="32"/>
      <c r="G5" s="32"/>
      <c r="H5" s="32"/>
      <c r="I5" s="40"/>
      <c r="J5" s="32"/>
    </row>
    <row r="6" spans="1:10" ht="15" customHeight="1">
      <c r="A6" s="37" t="s">
        <v>14</v>
      </c>
      <c r="B6" s="39" t="s">
        <v>34</v>
      </c>
      <c r="C6" s="39"/>
      <c r="D6" s="97">
        <v>10000</v>
      </c>
      <c r="E6" s="39"/>
      <c r="F6" s="32"/>
      <c r="G6" s="32"/>
      <c r="H6" s="32"/>
      <c r="I6" s="40"/>
      <c r="J6" s="32"/>
    </row>
    <row r="7" spans="1:10">
      <c r="A7" s="75" t="s">
        <v>16</v>
      </c>
      <c r="B7" s="39" t="s">
        <v>35</v>
      </c>
      <c r="C7" s="39"/>
      <c r="D7" s="98">
        <f>SUM(D4:D6)</f>
        <v>-190000</v>
      </c>
      <c r="E7" s="39"/>
      <c r="F7" s="32"/>
      <c r="G7" s="32"/>
      <c r="H7" s="32"/>
      <c r="I7" s="40"/>
      <c r="J7" s="32"/>
    </row>
    <row r="8" spans="1:10">
      <c r="B8" s="39"/>
      <c r="C8" s="39"/>
      <c r="D8" s="99"/>
      <c r="E8" s="39"/>
      <c r="F8" s="32"/>
      <c r="G8" s="32"/>
      <c r="H8" s="32"/>
      <c r="I8" s="87"/>
      <c r="J8" s="32"/>
    </row>
    <row r="9" spans="1:10">
      <c r="B9" s="39"/>
      <c r="C9" s="39"/>
      <c r="D9" s="99"/>
      <c r="E9" s="39"/>
      <c r="F9" s="32"/>
      <c r="G9" s="32"/>
      <c r="H9" s="32"/>
      <c r="I9" s="87"/>
      <c r="J9" s="32"/>
    </row>
    <row r="10" spans="1:10" ht="15">
      <c r="B10" s="69" t="s">
        <v>36</v>
      </c>
      <c r="C10" s="85"/>
      <c r="D10" s="94"/>
      <c r="E10" s="85"/>
      <c r="F10" s="86"/>
      <c r="G10" s="86"/>
      <c r="H10" s="86"/>
      <c r="I10" s="40"/>
      <c r="J10" s="86"/>
    </row>
    <row r="11" spans="1:10">
      <c r="B11" s="39" t="s">
        <v>37</v>
      </c>
      <c r="C11" s="39"/>
      <c r="D11" s="96">
        <v>74700</v>
      </c>
      <c r="E11" s="39"/>
      <c r="F11" s="32"/>
      <c r="G11" s="32"/>
      <c r="H11" s="32"/>
      <c r="I11" s="40"/>
      <c r="J11" s="32"/>
    </row>
    <row r="12" spans="1:10">
      <c r="A12" s="37" t="s">
        <v>38</v>
      </c>
      <c r="B12" s="39" t="s">
        <v>47</v>
      </c>
      <c r="C12" s="39"/>
      <c r="D12" s="96">
        <v>6.3</v>
      </c>
      <c r="E12" s="39"/>
      <c r="F12" s="32"/>
      <c r="G12" s="32"/>
      <c r="H12" s="32"/>
      <c r="I12" s="32"/>
      <c r="J12" s="32"/>
    </row>
    <row r="13" spans="1:10" ht="15">
      <c r="A13" s="89" t="s">
        <v>16</v>
      </c>
      <c r="B13" s="69" t="s">
        <v>40</v>
      </c>
      <c r="C13" s="39"/>
      <c r="D13" s="100">
        <f>D11*D12</f>
        <v>470610</v>
      </c>
      <c r="E13" s="39"/>
      <c r="F13" s="32"/>
      <c r="G13" s="32"/>
      <c r="H13" s="32"/>
      <c r="I13" s="40"/>
      <c r="J13" s="32"/>
    </row>
    <row r="14" spans="1:10">
      <c r="A14" s="37" t="s">
        <v>14</v>
      </c>
      <c r="B14" s="39" t="s">
        <v>35</v>
      </c>
      <c r="C14" s="39"/>
      <c r="D14" s="98">
        <f>D7</f>
        <v>-190000</v>
      </c>
      <c r="E14" s="39"/>
      <c r="F14" s="32"/>
      <c r="G14" s="32"/>
      <c r="H14" s="32"/>
      <c r="I14" s="40"/>
      <c r="J14" s="32"/>
    </row>
    <row r="15" spans="1:10" s="42" customFormat="1" ht="15">
      <c r="A15" s="89" t="s">
        <v>16</v>
      </c>
      <c r="B15" s="69" t="s">
        <v>39</v>
      </c>
      <c r="C15" s="69"/>
      <c r="D15" s="100">
        <f>SUM(D13:D14)</f>
        <v>280610</v>
      </c>
      <c r="E15" s="69"/>
      <c r="F15" s="33"/>
      <c r="G15" s="33"/>
      <c r="H15" s="33"/>
      <c r="I15" s="88"/>
      <c r="J15" s="33"/>
    </row>
    <row r="16" spans="1:10" s="42" customFormat="1" ht="15">
      <c r="B16" s="69"/>
      <c r="C16" s="69"/>
      <c r="D16" s="100"/>
      <c r="E16" s="69"/>
      <c r="F16" s="33"/>
      <c r="G16" s="33"/>
      <c r="H16" s="33"/>
      <c r="I16" s="88"/>
      <c r="J16" s="33"/>
    </row>
    <row r="17" spans="1:10" s="42" customFormat="1" ht="15">
      <c r="B17" s="69"/>
      <c r="C17" s="69"/>
      <c r="D17" s="100"/>
      <c r="E17" s="69"/>
      <c r="F17" s="33"/>
      <c r="G17" s="33"/>
      <c r="H17" s="33"/>
      <c r="I17" s="88"/>
      <c r="J17" s="33"/>
    </row>
    <row r="19" spans="1:10">
      <c r="A19" s="43"/>
      <c r="B19" s="37" t="str">
        <f>"= Eingabefelder"</f>
        <v>= Eingabefelder</v>
      </c>
    </row>
    <row r="22" spans="1:10" ht="96">
      <c r="B22" s="90" t="s">
        <v>42</v>
      </c>
    </row>
  </sheetData>
  <phoneticPr fontId="2"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Substanzwertmethode</vt:lpstr>
      <vt:lpstr>überschläg. Ertragswertberech.</vt:lpstr>
      <vt:lpstr>Multiplikatorenmethode</vt:lpstr>
    </vt:vector>
  </TitlesOfParts>
  <Company>Deloitte &amp; Touche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Schäfer</dc:creator>
  <cp:lastModifiedBy>Pitz, Thomas</cp:lastModifiedBy>
  <cp:lastPrinted>2006-08-11T13:10:13Z</cp:lastPrinted>
  <dcterms:created xsi:type="dcterms:W3CDTF">2004-06-23T13:43:26Z</dcterms:created>
  <dcterms:modified xsi:type="dcterms:W3CDTF">2021-08-03T11:59:50Z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423810679</vt:i4>
  </property>
  <property fmtid="{D5CDD505-2E9C-101B-9397-08002B2CF9AE}" pid="3" name="_EmailSubject">
    <vt:lpwstr>Unternehmensbewertung</vt:lpwstr>
  </property>
  <property fmtid="{D5CDD505-2E9C-101B-9397-08002B2CF9AE}" pid="4" name="_AuthorEmail">
    <vt:lpwstr>thschaefer@deloitte.de</vt:lpwstr>
  </property>
  <property fmtid="{D5CDD505-2E9C-101B-9397-08002B2CF9AE}" pid="5" name="_AuthorEmailDisplayName">
    <vt:lpwstr>Schaefer, Thomas (Hannover) (DE - Hannover)</vt:lpwstr>
  </property>
  <property fmtid="{D5CDD505-2E9C-101B-9397-08002B2CF9AE}" pid="6" name="_ReviewingToolsShownOnce">
    <vt:lpwstr/>
  </property>
</Properties>
</file>